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S:\_RSC Staff Run Projects\Fabrication\_Mask_Jobs\"/>
    </mc:Choice>
  </mc:AlternateContent>
  <xr:revisionPtr revIDLastSave="0" documentId="13_ncr:1_{E308A857-47E5-4FE5-A86D-3977D73C94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UF Internal " sheetId="2" r:id="rId1"/>
    <sheet name="External Academic-Gov" sheetId="5" r:id="rId2"/>
    <sheet name="Extern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6" l="1"/>
  <c r="F61" i="6" s="1"/>
  <c r="G61" i="6" s="1"/>
  <c r="H61" i="6" s="1"/>
  <c r="B44" i="6" s="1"/>
  <c r="E44" i="6" s="1"/>
  <c r="E60" i="6"/>
  <c r="F60" i="6" s="1"/>
  <c r="G60" i="6" s="1"/>
  <c r="H60" i="6" s="1"/>
  <c r="B31" i="6" s="1"/>
  <c r="E31" i="6" s="1"/>
  <c r="E59" i="6"/>
  <c r="F59" i="6" s="1"/>
  <c r="G59" i="6" s="1"/>
  <c r="H59" i="6" s="1"/>
  <c r="B19" i="6" s="1"/>
  <c r="E19" i="6" s="1"/>
  <c r="F46" i="6"/>
  <c r="E45" i="6"/>
  <c r="E43" i="6"/>
  <c r="F33" i="6"/>
  <c r="E32" i="6"/>
  <c r="E30" i="6"/>
  <c r="F21" i="6"/>
  <c r="E20" i="6"/>
  <c r="E18" i="6"/>
  <c r="E62" i="5"/>
  <c r="F62" i="5" s="1"/>
  <c r="G62" i="5" s="1"/>
  <c r="H62" i="5" s="1"/>
  <c r="B45" i="5" s="1"/>
  <c r="E61" i="5"/>
  <c r="F61" i="5" s="1"/>
  <c r="G61" i="5" s="1"/>
  <c r="H61" i="5" s="1"/>
  <c r="B32" i="5" s="1"/>
  <c r="E60" i="5"/>
  <c r="F60" i="5" s="1"/>
  <c r="G60" i="5" s="1"/>
  <c r="H60" i="5" s="1"/>
  <c r="F47" i="5"/>
  <c r="E46" i="5"/>
  <c r="E44" i="5"/>
  <c r="F34" i="5"/>
  <c r="E33" i="5"/>
  <c r="E31" i="5"/>
  <c r="F22" i="5"/>
  <c r="E21" i="5"/>
  <c r="E19" i="5"/>
  <c r="E62" i="2"/>
  <c r="F62" i="2" s="1"/>
  <c r="G62" i="2" s="1"/>
  <c r="H62" i="2" s="1"/>
  <c r="B45" i="2" s="1"/>
  <c r="E61" i="2"/>
  <c r="F61" i="2" s="1"/>
  <c r="G61" i="2" s="1"/>
  <c r="H61" i="2" s="1"/>
  <c r="B32" i="2" s="1"/>
  <c r="E60" i="2"/>
  <c r="F60" i="2" s="1"/>
  <c r="G60" i="2" s="1"/>
  <c r="H60" i="2" s="1"/>
  <c r="B20" i="2" s="1"/>
  <c r="F22" i="6" l="1"/>
  <c r="F47" i="6"/>
  <c r="F34" i="6"/>
  <c r="E45" i="5"/>
  <c r="F48" i="5" s="1"/>
  <c r="E20" i="5"/>
  <c r="F23" i="5" s="1"/>
  <c r="E32" i="5"/>
  <c r="F35" i="5" s="1"/>
  <c r="E32" i="2"/>
  <c r="E45" i="2"/>
  <c r="F47" i="2"/>
  <c r="E46" i="2"/>
  <c r="E44" i="2"/>
  <c r="F34" i="2"/>
  <c r="E33" i="2"/>
  <c r="E31" i="2"/>
  <c r="F22" i="2"/>
  <c r="E21" i="2"/>
  <c r="E20" i="2"/>
  <c r="E19" i="2"/>
  <c r="F48" i="2" l="1"/>
  <c r="F35" i="2"/>
  <c r="F23" i="2"/>
</calcChain>
</file>

<file path=xl/sharedStrings.xml><?xml version="1.0" encoding="utf-8"?>
<sst xmlns="http://schemas.openxmlformats.org/spreadsheetml/2006/main" count="219" uniqueCount="53">
  <si>
    <t xml:space="preserve"> </t>
  </si>
  <si>
    <t>Heidelberg mask write</t>
  </si>
  <si>
    <t>tool time</t>
  </si>
  <si>
    <t>cost per hour or consummable</t>
  </si>
  <si>
    <t>Total</t>
  </si>
  <si>
    <t>rate multiplier</t>
  </si>
  <si>
    <t>5" chrome mask</t>
  </si>
  <si>
    <t>Minimum Feature size = minimum features ≥ 5um</t>
  </si>
  <si>
    <t xml:space="preserve">Exposure Mode = Write Head 20mm - fastest mode  </t>
  </si>
  <si>
    <t>Staff Time</t>
  </si>
  <si>
    <t>Staff Cost</t>
  </si>
  <si>
    <t>Total Exposure Area mm = 80x80</t>
  </si>
  <si>
    <t xml:space="preserve">Mask Type = 5" Soda Lime Chrome Mask </t>
  </si>
  <si>
    <t xml:space="preserve">Exposure Mode = Write Head 4mm - (takes 8X longer than 20mm write mode) </t>
  </si>
  <si>
    <t>Minimum Feature size = minimum features ≥ 1um</t>
  </si>
  <si>
    <t xml:space="preserve">Exposure Mode = Write Head 4mmHQ - (takes 16X longer than 20mm write mode) </t>
  </si>
  <si>
    <t xml:space="preserve">Notes - </t>
  </si>
  <si>
    <t xml:space="preserve">*Total cost is is dependant on total exposure area </t>
  </si>
  <si>
    <t>*add $16 for Iron Oxide Mask</t>
  </si>
  <si>
    <t>Test Pattern Used: 100x100mm patterned area</t>
  </si>
  <si>
    <t>Write Head - Mode Used</t>
  </si>
  <si>
    <t>Minutes</t>
  </si>
  <si>
    <r>
      <t>Write Speed [mm</t>
    </r>
    <r>
      <rPr>
        <b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>/minute]</t>
    </r>
  </si>
  <si>
    <t>Critical Dimensions</t>
  </si>
  <si>
    <r>
      <t>Calculator - enter mm</t>
    </r>
    <r>
      <rPr>
        <b/>
        <sz val="11"/>
        <color theme="1"/>
        <rFont val="Calibri"/>
        <family val="2"/>
      </rPr>
      <t>²</t>
    </r>
  </si>
  <si>
    <t>time estimate / mins</t>
  </si>
  <si>
    <t>20mm write head</t>
  </si>
  <si>
    <t>≥ 5um features/spaces</t>
  </si>
  <si>
    <t>4mm standard</t>
  </si>
  <si>
    <t>≥ 1.5um features/spaces</t>
  </si>
  <si>
    <t xml:space="preserve">4mmHq </t>
  </si>
  <si>
    <t>≥ 1um features/spaces</t>
  </si>
  <si>
    <t>X=</t>
  </si>
  <si>
    <t>Y=</t>
  </si>
  <si>
    <t>time estimate / hours rounded up</t>
  </si>
  <si>
    <t>hours</t>
  </si>
  <si>
    <t xml:space="preserve">Heidelberg Mask Cost Estimator - UF Internal </t>
  </si>
  <si>
    <t>Instructions</t>
  </si>
  <si>
    <t>1. choose worksheet (tab below) based on your customer type</t>
  </si>
  <si>
    <t>2. enter width and height of your design green cells (based on the furthest feature top,bottom and left,right)</t>
  </si>
  <si>
    <t xml:space="preserve">Minimum Feature size = minimum features ≥ 1um </t>
  </si>
  <si>
    <t>4. estmate for cost is highlighted yellow for the 3 write modes</t>
  </si>
  <si>
    <t>mask etch/strip/inspect</t>
  </si>
  <si>
    <t>3. choose which of the 3 write modes applied to your design  - "Exposure Mode"</t>
  </si>
  <si>
    <t>Staff Processed Photomasks, all 3 write modes / Chrome mask</t>
  </si>
  <si>
    <t>Enter the total design width</t>
  </si>
  <si>
    <t>Enter the total design height</t>
  </si>
  <si>
    <t>2. enter the cost for the mask type in the orange field.  Prices to the right.</t>
  </si>
  <si>
    <t>3. enter width and height of your design green cells (based on the furthest feature top,bottom and left,right)</t>
  </si>
  <si>
    <t>4. choose which of the 3 write modes applied to your design  - "Exposure Mode"</t>
  </si>
  <si>
    <t>5. estmate for cost is highlighted yellow for the 3 write modes</t>
  </si>
  <si>
    <t xml:space="preserve">Mask Cost RSC </t>
  </si>
  <si>
    <r>
      <t xml:space="preserve">2. enter the cost for the mask type in the orange field.  </t>
    </r>
    <r>
      <rPr>
        <b/>
        <sz val="12"/>
        <color theme="1"/>
        <rFont val="Calibri"/>
        <family val="2"/>
        <scheme val="minor"/>
      </rPr>
      <t>Mask Cost RSC</t>
    </r>
    <r>
      <rPr>
        <sz val="12"/>
        <color theme="1"/>
        <rFont val="Calibri"/>
        <family val="2"/>
        <scheme val="minor"/>
      </rPr>
      <t xml:space="preserve"> table right side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</si>
</sst>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1" applyFont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0" fillId="2" borderId="1" xfId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6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5" borderId="0" xfId="0" applyFill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1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165" fontId="0" fillId="4" borderId="0" xfId="0" applyNumberFormat="1" applyFill="1" applyAlignment="1">
      <alignment horizontal="center" wrapText="1"/>
    </xf>
    <xf numFmtId="6" fontId="2" fillId="3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6" borderId="1" xfId="1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9</xdr:row>
      <xdr:rowOff>38100</xdr:rowOff>
    </xdr:from>
    <xdr:to>
      <xdr:col>14</xdr:col>
      <xdr:colOff>456688</xdr:colOff>
      <xdr:row>17</xdr:row>
      <xdr:rowOff>199795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43A9EA-0A47-057C-C6FC-AFFEDABB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5" y="2114550"/>
          <a:ext cx="4095238" cy="18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15</xdr:col>
      <xdr:colOff>437638</xdr:colOff>
      <xdr:row>17</xdr:row>
      <xdr:rowOff>352195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065BAD-792A-4587-88A3-0567698D6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5" y="2066925"/>
          <a:ext cx="4095238" cy="1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9.140625" style="1"/>
    <col min="3" max="3" width="16" style="1" customWidth="1"/>
    <col min="4" max="4" width="9.85546875" style="1" customWidth="1"/>
    <col min="5" max="5" width="9.140625" style="1"/>
    <col min="6" max="6" width="19" style="1" customWidth="1"/>
    <col min="7" max="7" width="9.140625" style="1"/>
    <col min="8" max="8" width="11.5703125" style="1" bestFit="1" customWidth="1"/>
    <col min="9" max="16384" width="9.140625" style="1"/>
  </cols>
  <sheetData>
    <row r="1" spans="1:9" s="14" customFormat="1" ht="23.25" x14ac:dyDescent="0.35">
      <c r="A1" s="13" t="s">
        <v>36</v>
      </c>
    </row>
    <row r="2" spans="1:9" s="14" customFormat="1" ht="23.25" x14ac:dyDescent="0.35">
      <c r="A2" s="13" t="s">
        <v>44</v>
      </c>
    </row>
    <row r="3" spans="1:9" s="14" customFormat="1" ht="23.25" x14ac:dyDescent="0.35">
      <c r="A3" s="13" t="s">
        <v>37</v>
      </c>
    </row>
    <row r="4" spans="1:9" s="44" customFormat="1" ht="15.75" x14ac:dyDescent="0.25">
      <c r="A4" s="44" t="s">
        <v>38</v>
      </c>
    </row>
    <row r="5" spans="1:9" s="44" customFormat="1" ht="15.75" x14ac:dyDescent="0.25">
      <c r="A5" s="44" t="s">
        <v>52</v>
      </c>
    </row>
    <row r="6" spans="1:9" s="44" customFormat="1" ht="15.75" x14ac:dyDescent="0.25">
      <c r="A6" s="44" t="s">
        <v>48</v>
      </c>
    </row>
    <row r="7" spans="1:9" s="44" customFormat="1" ht="15.75" x14ac:dyDescent="0.25">
      <c r="A7" s="44" t="s">
        <v>49</v>
      </c>
    </row>
    <row r="8" spans="1:9" s="44" customFormat="1" ht="15.75" x14ac:dyDescent="0.25">
      <c r="A8" s="44" t="s">
        <v>50</v>
      </c>
    </row>
    <row r="9" spans="1:9" customFormat="1" x14ac:dyDescent="0.25">
      <c r="A9" s="12"/>
      <c r="I9" s="12" t="s">
        <v>51</v>
      </c>
    </row>
    <row r="10" spans="1:9" customFormat="1" x14ac:dyDescent="0.25">
      <c r="A10" s="12" t="s">
        <v>45</v>
      </c>
      <c r="B10" s="16" t="s">
        <v>32</v>
      </c>
      <c r="C10" s="15">
        <v>100</v>
      </c>
    </row>
    <row r="11" spans="1:9" customFormat="1" x14ac:dyDescent="0.25">
      <c r="A11" s="12" t="s">
        <v>46</v>
      </c>
      <c r="B11" s="16" t="s">
        <v>33</v>
      </c>
      <c r="C11" s="15">
        <v>100</v>
      </c>
    </row>
    <row r="12" spans="1:9" customFormat="1" ht="15.75" thickBot="1" x14ac:dyDescent="0.3">
      <c r="A12" s="12"/>
    </row>
    <row r="13" spans="1:9" customFormat="1" x14ac:dyDescent="0.25">
      <c r="A13" s="17"/>
      <c r="B13" s="18"/>
      <c r="C13" s="18"/>
      <c r="D13" s="18"/>
      <c r="E13" s="18"/>
      <c r="F13" s="18"/>
      <c r="G13" s="18"/>
      <c r="H13" s="19"/>
    </row>
    <row r="14" spans="1:9" s="11" customFormat="1" ht="18.75" customHeight="1" x14ac:dyDescent="0.25">
      <c r="A14" s="20"/>
      <c r="H14" s="21"/>
    </row>
    <row r="15" spans="1:9" s="11" customFormat="1" ht="18.75" customHeight="1" x14ac:dyDescent="0.25">
      <c r="A15" s="20"/>
      <c r="H15" s="21"/>
    </row>
    <row r="16" spans="1:9" s="11" customFormat="1" x14ac:dyDescent="0.25">
      <c r="A16" s="20" t="s">
        <v>8</v>
      </c>
      <c r="H16" s="21"/>
    </row>
    <row r="17" spans="1:8" s="46" customFormat="1" ht="18.75" x14ac:dyDescent="0.3">
      <c r="A17" s="45" t="s">
        <v>7</v>
      </c>
      <c r="H17" s="47"/>
    </row>
    <row r="18" spans="1:8" ht="30" x14ac:dyDescent="0.25">
      <c r="A18" s="22"/>
      <c r="B18" s="2" t="s">
        <v>2</v>
      </c>
      <c r="C18" s="2" t="s">
        <v>3</v>
      </c>
      <c r="D18" s="2" t="s">
        <v>5</v>
      </c>
      <c r="E18" s="2" t="s">
        <v>4</v>
      </c>
      <c r="F18" s="2" t="s">
        <v>9</v>
      </c>
      <c r="H18" s="23"/>
    </row>
    <row r="19" spans="1:8" x14ac:dyDescent="0.25">
      <c r="A19" s="24" t="s">
        <v>6</v>
      </c>
      <c r="B19" s="3" t="s">
        <v>0</v>
      </c>
      <c r="C19" s="51">
        <v>32.93</v>
      </c>
      <c r="D19" s="5">
        <v>1</v>
      </c>
      <c r="E19" s="6">
        <f>PRODUCT(C19:D19:B19)</f>
        <v>32.93</v>
      </c>
      <c r="F19" s="7"/>
      <c r="H19" s="23"/>
    </row>
    <row r="20" spans="1:8" x14ac:dyDescent="0.25">
      <c r="A20" s="24" t="s">
        <v>1</v>
      </c>
      <c r="B20" s="4">
        <f>H60</f>
        <v>1.5</v>
      </c>
      <c r="C20" s="4">
        <v>49.5</v>
      </c>
      <c r="D20" s="4">
        <v>1</v>
      </c>
      <c r="E20" s="6">
        <f>PRODUCT(C20:D20:B20)</f>
        <v>74.25</v>
      </c>
      <c r="F20" s="7">
        <v>0.5</v>
      </c>
      <c r="H20" s="23"/>
    </row>
    <row r="21" spans="1:8" x14ac:dyDescent="0.25">
      <c r="A21" s="24" t="s">
        <v>42</v>
      </c>
      <c r="B21" s="4">
        <v>0.75</v>
      </c>
      <c r="C21" s="4">
        <v>25</v>
      </c>
      <c r="D21" s="4">
        <v>1</v>
      </c>
      <c r="E21" s="6">
        <f>PRODUCT(C21:D21:B21)</f>
        <v>18.75</v>
      </c>
      <c r="F21" s="7">
        <v>0.5</v>
      </c>
      <c r="H21" s="23"/>
    </row>
    <row r="22" spans="1:8" ht="18" customHeight="1" x14ac:dyDescent="0.25">
      <c r="A22" s="24"/>
      <c r="B22" s="4"/>
      <c r="C22" s="4"/>
      <c r="D22" s="4"/>
      <c r="E22" s="8"/>
      <c r="F22" s="9">
        <f>PRODUCT(F20,50)+PRODUCT(F21,50)</f>
        <v>50</v>
      </c>
      <c r="G22" s="1" t="s">
        <v>10</v>
      </c>
      <c r="H22" s="23"/>
    </row>
    <row r="23" spans="1:8" x14ac:dyDescent="0.25">
      <c r="A23" s="25"/>
      <c r="E23" s="1" t="s">
        <v>4</v>
      </c>
      <c r="F23" s="43">
        <f>SUM(E19:E21,F22)</f>
        <v>175.93</v>
      </c>
      <c r="H23" s="23"/>
    </row>
    <row r="24" spans="1:8" ht="15.75" thickBot="1" x14ac:dyDescent="0.3">
      <c r="A24" s="26"/>
      <c r="B24" s="27"/>
      <c r="C24" s="27"/>
      <c r="D24" s="27"/>
      <c r="E24" s="27"/>
      <c r="F24" s="27"/>
      <c r="G24" s="27"/>
      <c r="H24" s="28"/>
    </row>
    <row r="25" spans="1:8" s="11" customFormat="1" x14ac:dyDescent="0.25">
      <c r="A25" s="17"/>
      <c r="B25" s="29"/>
      <c r="C25" s="29"/>
      <c r="D25" s="29"/>
      <c r="E25" s="29"/>
      <c r="F25" s="29"/>
      <c r="G25" s="29"/>
      <c r="H25" s="30"/>
    </row>
    <row r="26" spans="1:8" x14ac:dyDescent="0.25">
      <c r="A26" s="20"/>
      <c r="B26" s="11"/>
      <c r="C26" s="11"/>
      <c r="D26" s="11"/>
      <c r="E26" s="11"/>
      <c r="F26" s="11"/>
      <c r="G26" s="11"/>
      <c r="H26" s="23"/>
    </row>
    <row r="27" spans="1:8" x14ac:dyDescent="0.25">
      <c r="A27" s="20"/>
      <c r="B27" s="11"/>
      <c r="C27" s="11"/>
      <c r="D27" s="11"/>
      <c r="E27" s="11"/>
      <c r="F27" s="11"/>
      <c r="G27" s="11"/>
      <c r="H27" s="23"/>
    </row>
    <row r="28" spans="1:8" x14ac:dyDescent="0.25">
      <c r="A28" s="20" t="s">
        <v>13</v>
      </c>
      <c r="B28" s="11"/>
      <c r="C28" s="11"/>
      <c r="D28" s="11"/>
      <c r="E28" s="11"/>
      <c r="F28" s="11"/>
      <c r="G28" s="11"/>
      <c r="H28" s="23"/>
    </row>
    <row r="29" spans="1:8" s="49" customFormat="1" ht="18.75" x14ac:dyDescent="0.3">
      <c r="A29" s="45" t="s">
        <v>14</v>
      </c>
      <c r="B29" s="46"/>
      <c r="C29" s="46"/>
      <c r="D29" s="46"/>
      <c r="E29" s="46"/>
      <c r="F29" s="46"/>
      <c r="G29" s="46"/>
      <c r="H29" s="48"/>
    </row>
    <row r="30" spans="1:8" ht="30" x14ac:dyDescent="0.25">
      <c r="A30" s="22"/>
      <c r="B30" s="2" t="s">
        <v>2</v>
      </c>
      <c r="C30" s="2" t="s">
        <v>3</v>
      </c>
      <c r="D30" s="2" t="s">
        <v>5</v>
      </c>
      <c r="E30" s="2" t="s">
        <v>4</v>
      </c>
      <c r="F30" s="2" t="s">
        <v>9</v>
      </c>
      <c r="H30" s="23"/>
    </row>
    <row r="31" spans="1:8" x14ac:dyDescent="0.25">
      <c r="A31" s="24" t="s">
        <v>6</v>
      </c>
      <c r="B31" s="3" t="s">
        <v>0</v>
      </c>
      <c r="C31" s="51">
        <v>32.93</v>
      </c>
      <c r="D31" s="5">
        <v>1</v>
      </c>
      <c r="E31" s="6">
        <f>PRODUCT(C31:D31:B31)</f>
        <v>32.93</v>
      </c>
      <c r="F31" s="7"/>
      <c r="H31" s="23"/>
    </row>
    <row r="32" spans="1:8" x14ac:dyDescent="0.25">
      <c r="A32" s="24" t="s">
        <v>1</v>
      </c>
      <c r="B32" s="4">
        <f>H61</f>
        <v>13.75</v>
      </c>
      <c r="C32" s="4">
        <v>49.5</v>
      </c>
      <c r="D32" s="4">
        <v>1</v>
      </c>
      <c r="E32" s="6">
        <f>PRODUCT(C32:D32:B32)</f>
        <v>680.625</v>
      </c>
      <c r="F32" s="7">
        <v>0.5</v>
      </c>
      <c r="H32" s="23"/>
    </row>
    <row r="33" spans="1:8" x14ac:dyDescent="0.25">
      <c r="A33" s="24" t="s">
        <v>42</v>
      </c>
      <c r="B33" s="4">
        <v>0.75</v>
      </c>
      <c r="C33" s="4">
        <v>25</v>
      </c>
      <c r="D33" s="4">
        <v>1</v>
      </c>
      <c r="E33" s="6">
        <f>PRODUCT(C33:D33:B33)</f>
        <v>18.75</v>
      </c>
      <c r="F33" s="7">
        <v>0.5</v>
      </c>
      <c r="H33" s="23"/>
    </row>
    <row r="34" spans="1:8" ht="30" x14ac:dyDescent="0.25">
      <c r="A34" s="24"/>
      <c r="B34" s="4"/>
      <c r="C34" s="4"/>
      <c r="D34" s="4"/>
      <c r="E34" s="8"/>
      <c r="F34" s="9">
        <f>PRODUCT(F32,50)+PRODUCT(F33,50)</f>
        <v>50</v>
      </c>
      <c r="G34" s="1" t="s">
        <v>10</v>
      </c>
      <c r="H34" s="23"/>
    </row>
    <row r="35" spans="1:8" x14ac:dyDescent="0.25">
      <c r="A35" s="25"/>
      <c r="E35" s="1" t="s">
        <v>4</v>
      </c>
      <c r="F35" s="43">
        <f>SUM(E31:E33,F34)</f>
        <v>782.30499999999995</v>
      </c>
      <c r="H35" s="23"/>
    </row>
    <row r="36" spans="1:8" x14ac:dyDescent="0.25">
      <c r="A36" s="25"/>
      <c r="H36" s="23"/>
    </row>
    <row r="37" spans="1:8" ht="15.75" thickBot="1" x14ac:dyDescent="0.3">
      <c r="A37" s="26"/>
      <c r="B37" s="27"/>
      <c r="C37" s="27"/>
      <c r="D37" s="27"/>
      <c r="E37" s="27"/>
      <c r="F37" s="27"/>
      <c r="G37" s="27"/>
      <c r="H37" s="28"/>
    </row>
    <row r="38" spans="1:8" s="11" customFormat="1" x14ac:dyDescent="0.25">
      <c r="A38" s="17"/>
      <c r="B38" s="29"/>
      <c r="C38" s="29"/>
      <c r="D38" s="29"/>
      <c r="E38" s="29"/>
      <c r="F38" s="29"/>
      <c r="G38" s="29"/>
      <c r="H38" s="30"/>
    </row>
    <row r="39" spans="1:8" x14ac:dyDescent="0.25">
      <c r="A39" s="20"/>
      <c r="B39" s="11"/>
      <c r="C39" s="11"/>
      <c r="D39" s="11"/>
      <c r="E39" s="11"/>
      <c r="F39" s="11"/>
      <c r="G39" s="11"/>
      <c r="H39" s="23"/>
    </row>
    <row r="40" spans="1:8" x14ac:dyDescent="0.25">
      <c r="A40" s="20"/>
      <c r="B40" s="11"/>
      <c r="C40" s="11"/>
      <c r="D40" s="11"/>
      <c r="E40" s="11"/>
      <c r="F40" s="11"/>
      <c r="G40" s="11"/>
      <c r="H40" s="23"/>
    </row>
    <row r="41" spans="1:8" x14ac:dyDescent="0.25">
      <c r="A41" s="20" t="s">
        <v>15</v>
      </c>
      <c r="B41" s="11"/>
      <c r="C41" s="11"/>
      <c r="D41" s="11"/>
      <c r="E41" s="11"/>
      <c r="F41" s="11"/>
      <c r="G41" s="11"/>
      <c r="H41" s="23"/>
    </row>
    <row r="42" spans="1:8" s="49" customFormat="1" ht="18.75" x14ac:dyDescent="0.3">
      <c r="A42" s="45" t="s">
        <v>40</v>
      </c>
      <c r="B42" s="46"/>
      <c r="C42" s="46"/>
      <c r="D42" s="46"/>
      <c r="E42" s="46"/>
      <c r="F42" s="46"/>
      <c r="G42" s="46"/>
      <c r="H42" s="48"/>
    </row>
    <row r="43" spans="1:8" ht="30" x14ac:dyDescent="0.25">
      <c r="A43" s="22"/>
      <c r="B43" s="2" t="s">
        <v>2</v>
      </c>
      <c r="C43" s="2" t="s">
        <v>3</v>
      </c>
      <c r="D43" s="2" t="s">
        <v>5</v>
      </c>
      <c r="E43" s="2" t="s">
        <v>4</v>
      </c>
      <c r="F43" s="2" t="s">
        <v>9</v>
      </c>
      <c r="H43" s="23"/>
    </row>
    <row r="44" spans="1:8" x14ac:dyDescent="0.25">
      <c r="A44" s="24" t="s">
        <v>6</v>
      </c>
      <c r="B44" s="3" t="s">
        <v>0</v>
      </c>
      <c r="C44" s="51">
        <v>32.93</v>
      </c>
      <c r="D44" s="5">
        <v>1</v>
      </c>
      <c r="E44" s="6">
        <f>PRODUCT(C44:D44:B44)</f>
        <v>32.93</v>
      </c>
      <c r="F44" s="7"/>
      <c r="H44" s="23"/>
    </row>
    <row r="45" spans="1:8" x14ac:dyDescent="0.25">
      <c r="A45" s="24" t="s">
        <v>1</v>
      </c>
      <c r="B45" s="4">
        <f>H62</f>
        <v>26</v>
      </c>
      <c r="C45" s="4">
        <v>49.5</v>
      </c>
      <c r="D45" s="4">
        <v>1</v>
      </c>
      <c r="E45" s="6">
        <f>PRODUCT(C45:D45:B45)</f>
        <v>1287</v>
      </c>
      <c r="F45" s="7">
        <v>0.5</v>
      </c>
      <c r="H45" s="23"/>
    </row>
    <row r="46" spans="1:8" x14ac:dyDescent="0.25">
      <c r="A46" s="24" t="s">
        <v>42</v>
      </c>
      <c r="B46" s="4">
        <v>0.75</v>
      </c>
      <c r="C46" s="4">
        <v>25</v>
      </c>
      <c r="D46" s="4">
        <v>1</v>
      </c>
      <c r="E46" s="6">
        <f>PRODUCT(C46:D46:B46)</f>
        <v>18.75</v>
      </c>
      <c r="F46" s="7">
        <v>0.5</v>
      </c>
      <c r="H46" s="23"/>
    </row>
    <row r="47" spans="1:8" ht="30" x14ac:dyDescent="0.25">
      <c r="A47" s="24"/>
      <c r="B47" s="4"/>
      <c r="C47" s="4"/>
      <c r="D47" s="4"/>
      <c r="E47" s="8"/>
      <c r="F47" s="9">
        <f>PRODUCT(F45,50)+PRODUCT(F46,50)</f>
        <v>50</v>
      </c>
      <c r="G47" s="1" t="s">
        <v>10</v>
      </c>
      <c r="H47" s="23"/>
    </row>
    <row r="48" spans="1:8" x14ac:dyDescent="0.25">
      <c r="A48" s="25"/>
      <c r="E48" s="1" t="s">
        <v>4</v>
      </c>
      <c r="F48" s="43">
        <f>SUM(E44:E46,F47)</f>
        <v>1388.68</v>
      </c>
      <c r="H48" s="23"/>
    </row>
    <row r="49" spans="1:8" ht="15.75" thickBot="1" x14ac:dyDescent="0.3">
      <c r="A49" s="26"/>
      <c r="B49" s="27"/>
      <c r="C49" s="27"/>
      <c r="D49" s="27"/>
      <c r="E49" s="27"/>
      <c r="F49" s="27"/>
      <c r="G49" s="27"/>
      <c r="H49" s="28"/>
    </row>
    <row r="51" spans="1:8" x14ac:dyDescent="0.25">
      <c r="A51" s="50" t="s">
        <v>16</v>
      </c>
    </row>
    <row r="52" spans="1:8" s="10" customFormat="1" x14ac:dyDescent="0.25">
      <c r="A52" s="10" t="s">
        <v>17</v>
      </c>
    </row>
    <row r="53" spans="1:8" s="10" customFormat="1" x14ac:dyDescent="0.25">
      <c r="A53" s="10" t="s">
        <v>18</v>
      </c>
    </row>
    <row r="56" spans="1:8" ht="15.75" thickBot="1" x14ac:dyDescent="0.3"/>
    <row r="57" spans="1:8" ht="21.75" thickBot="1" x14ac:dyDescent="0.4">
      <c r="A57" s="31" t="s">
        <v>19</v>
      </c>
      <c r="B57" s="32"/>
      <c r="C57" s="33"/>
      <c r="D57" s="34"/>
      <c r="E57" s="35"/>
      <c r="F57" s="35"/>
      <c r="G57" s="35"/>
      <c r="H57" s="35"/>
    </row>
    <row r="58" spans="1:8" x14ac:dyDescent="0.25">
      <c r="A58" s="36"/>
      <c r="B58" s="36"/>
      <c r="C58" s="35"/>
      <c r="D58" s="35"/>
      <c r="E58" s="35"/>
      <c r="F58" s="35"/>
      <c r="G58" s="35"/>
      <c r="H58" s="35"/>
    </row>
    <row r="59" spans="1:8" ht="60.75" x14ac:dyDescent="0.3">
      <c r="A59" s="37" t="s">
        <v>20</v>
      </c>
      <c r="B59" s="38" t="s">
        <v>21</v>
      </c>
      <c r="C59" s="38" t="s">
        <v>22</v>
      </c>
      <c r="D59" s="38" t="s">
        <v>23</v>
      </c>
      <c r="E59" s="36" t="s">
        <v>24</v>
      </c>
      <c r="F59" s="36" t="s">
        <v>25</v>
      </c>
      <c r="G59" s="36" t="s">
        <v>35</v>
      </c>
      <c r="H59" s="36" t="s">
        <v>34</v>
      </c>
    </row>
    <row r="60" spans="1:8" ht="45" x14ac:dyDescent="0.25">
      <c r="A60" s="38" t="s">
        <v>26</v>
      </c>
      <c r="B60" s="39">
        <v>82</v>
      </c>
      <c r="C60" s="40">
        <v>121.95</v>
      </c>
      <c r="D60" s="41" t="s">
        <v>27</v>
      </c>
      <c r="E60" s="35">
        <f>PRODUCT(C10,C11)</f>
        <v>10000</v>
      </c>
      <c r="F60" s="35">
        <f>E60/C60</f>
        <v>82.00082000820008</v>
      </c>
      <c r="G60" s="42">
        <f>F60/60</f>
        <v>1.3666803334700013</v>
      </c>
      <c r="H60" s="35">
        <f>CEILING(G60,0.25)</f>
        <v>1.5</v>
      </c>
    </row>
    <row r="61" spans="1:8" ht="45" x14ac:dyDescent="0.25">
      <c r="A61" s="38" t="s">
        <v>28</v>
      </c>
      <c r="B61" s="39">
        <v>822</v>
      </c>
      <c r="C61" s="40">
        <v>12.164999999999999</v>
      </c>
      <c r="D61" s="41" t="s">
        <v>29</v>
      </c>
      <c r="E61" s="35">
        <f>PRODUCT(C10,C11)</f>
        <v>10000</v>
      </c>
      <c r="F61" s="35">
        <f t="shared" ref="F61:F62" si="0">E61/C61</f>
        <v>822.0304151253597</v>
      </c>
      <c r="G61" s="42">
        <f t="shared" ref="G61:G62" si="1">F61/60</f>
        <v>13.700506918755995</v>
      </c>
      <c r="H61" s="35">
        <f t="shared" ref="H61:H62" si="2">CEILING(G61,0.25)</f>
        <v>13.75</v>
      </c>
    </row>
    <row r="62" spans="1:8" ht="45" x14ac:dyDescent="0.25">
      <c r="A62" s="38" t="s">
        <v>30</v>
      </c>
      <c r="B62" s="39">
        <v>1545</v>
      </c>
      <c r="C62" s="40">
        <v>6.4720000000000004</v>
      </c>
      <c r="D62" s="41" t="s">
        <v>31</v>
      </c>
      <c r="E62" s="35">
        <f>PRODUCT(C10,C11)</f>
        <v>10000</v>
      </c>
      <c r="F62" s="35">
        <f t="shared" si="0"/>
        <v>1545.1174289245982</v>
      </c>
      <c r="G62" s="42">
        <f t="shared" si="1"/>
        <v>25.751957148743305</v>
      </c>
      <c r="H62" s="35">
        <f t="shared" si="2"/>
        <v>26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topLeftCell="A14" workbookViewId="0">
      <selection activeCell="E44" sqref="E44"/>
    </sheetView>
  </sheetViews>
  <sheetFormatPr defaultRowHeight="15" x14ac:dyDescent="0.25"/>
  <cols>
    <col min="1" max="1" width="28.5703125" style="1" customWidth="1"/>
    <col min="2" max="2" width="9.140625" style="1"/>
    <col min="3" max="3" width="16" style="1" customWidth="1"/>
    <col min="4" max="4" width="9.85546875" style="1" customWidth="1"/>
    <col min="5" max="5" width="9.140625" style="1"/>
    <col min="6" max="6" width="19" style="1" customWidth="1"/>
    <col min="7" max="7" width="9.140625" style="1"/>
    <col min="8" max="8" width="11.5703125" style="1" bestFit="1" customWidth="1"/>
    <col min="9" max="16384" width="9.140625" style="1"/>
  </cols>
  <sheetData>
    <row r="1" spans="1:8" s="14" customFormat="1" ht="23.25" x14ac:dyDescent="0.35">
      <c r="A1" s="13" t="s">
        <v>36</v>
      </c>
    </row>
    <row r="2" spans="1:8" s="14" customFormat="1" ht="23.25" x14ac:dyDescent="0.35">
      <c r="A2" s="13" t="s">
        <v>44</v>
      </c>
    </row>
    <row r="3" spans="1:8" s="14" customFormat="1" ht="23.25" x14ac:dyDescent="0.35">
      <c r="A3" s="13" t="s">
        <v>37</v>
      </c>
    </row>
    <row r="4" spans="1:8" s="44" customFormat="1" ht="15.75" x14ac:dyDescent="0.25">
      <c r="A4" s="44" t="s">
        <v>38</v>
      </c>
    </row>
    <row r="5" spans="1:8" s="44" customFormat="1" ht="15.75" x14ac:dyDescent="0.25">
      <c r="A5" s="44" t="s">
        <v>47</v>
      </c>
    </row>
    <row r="6" spans="1:8" s="44" customFormat="1" ht="15.75" x14ac:dyDescent="0.25">
      <c r="A6" s="44" t="s">
        <v>48</v>
      </c>
    </row>
    <row r="7" spans="1:8" s="44" customFormat="1" ht="15.75" x14ac:dyDescent="0.25">
      <c r="A7" s="44" t="s">
        <v>49</v>
      </c>
    </row>
    <row r="8" spans="1:8" s="44" customFormat="1" ht="15.75" x14ac:dyDescent="0.25">
      <c r="A8" s="44" t="s">
        <v>50</v>
      </c>
    </row>
    <row r="9" spans="1:8" s="44" customFormat="1" ht="15.75" x14ac:dyDescent="0.25"/>
    <row r="10" spans="1:8" customFormat="1" x14ac:dyDescent="0.25">
      <c r="A10" s="12" t="s">
        <v>45</v>
      </c>
      <c r="B10" s="16" t="s">
        <v>32</v>
      </c>
      <c r="C10" s="15">
        <v>50</v>
      </c>
    </row>
    <row r="11" spans="1:8" customFormat="1" x14ac:dyDescent="0.25">
      <c r="A11" s="12" t="s">
        <v>46</v>
      </c>
      <c r="B11" s="16" t="s">
        <v>33</v>
      </c>
      <c r="C11" s="15">
        <v>50</v>
      </c>
    </row>
    <row r="12" spans="1:8" customFormat="1" ht="15.75" thickBot="1" x14ac:dyDescent="0.3">
      <c r="A12" s="12"/>
    </row>
    <row r="13" spans="1:8" customFormat="1" x14ac:dyDescent="0.25">
      <c r="A13" s="17"/>
      <c r="B13" s="18"/>
      <c r="C13" s="18"/>
      <c r="D13" s="18"/>
      <c r="E13" s="18"/>
      <c r="F13" s="18"/>
      <c r="G13" s="18"/>
      <c r="H13" s="19"/>
    </row>
    <row r="14" spans="1:8" s="11" customFormat="1" ht="18.75" customHeight="1" x14ac:dyDescent="0.25">
      <c r="A14" s="20" t="s">
        <v>12</v>
      </c>
      <c r="H14" s="21"/>
    </row>
    <row r="15" spans="1:8" s="11" customFormat="1" ht="18.75" customHeight="1" x14ac:dyDescent="0.25">
      <c r="A15" s="20" t="s">
        <v>11</v>
      </c>
      <c r="H15" s="21"/>
    </row>
    <row r="16" spans="1:8" s="11" customFormat="1" x14ac:dyDescent="0.25">
      <c r="A16" s="20" t="s">
        <v>8</v>
      </c>
      <c r="H16" s="21"/>
    </row>
    <row r="17" spans="1:8" s="46" customFormat="1" ht="18.75" x14ac:dyDescent="0.3">
      <c r="A17" s="45" t="s">
        <v>7</v>
      </c>
      <c r="H17" s="47"/>
    </row>
    <row r="18" spans="1:8" ht="30" x14ac:dyDescent="0.25">
      <c r="A18" s="22"/>
      <c r="B18" s="2" t="s">
        <v>2</v>
      </c>
      <c r="C18" s="2" t="s">
        <v>3</v>
      </c>
      <c r="D18" s="2" t="s">
        <v>5</v>
      </c>
      <c r="E18" s="2" t="s">
        <v>4</v>
      </c>
      <c r="F18" s="2" t="s">
        <v>9</v>
      </c>
      <c r="H18" s="23"/>
    </row>
    <row r="19" spans="1:8" x14ac:dyDescent="0.25">
      <c r="A19" s="24" t="s">
        <v>6</v>
      </c>
      <c r="B19" s="3" t="s">
        <v>0</v>
      </c>
      <c r="C19" s="51">
        <v>29.63</v>
      </c>
      <c r="D19" s="5">
        <v>1</v>
      </c>
      <c r="E19" s="6">
        <f>PRODUCT(C19:D19:B19)</f>
        <v>29.63</v>
      </c>
      <c r="F19" s="7"/>
      <c r="H19" s="23"/>
    </row>
    <row r="20" spans="1:8" x14ac:dyDescent="0.25">
      <c r="A20" s="24" t="s">
        <v>1</v>
      </c>
      <c r="B20" s="4">
        <v>1</v>
      </c>
      <c r="C20" s="4">
        <v>49.5</v>
      </c>
      <c r="D20" s="4">
        <v>1.5</v>
      </c>
      <c r="E20" s="6">
        <f>PRODUCT(C20:D20:B20)</f>
        <v>74.25</v>
      </c>
      <c r="F20" s="7">
        <v>0.5</v>
      </c>
      <c r="H20" s="23"/>
    </row>
    <row r="21" spans="1:8" x14ac:dyDescent="0.25">
      <c r="A21" s="24" t="s">
        <v>42</v>
      </c>
      <c r="B21" s="4">
        <v>0.75</v>
      </c>
      <c r="C21" s="4">
        <v>25</v>
      </c>
      <c r="D21" s="4">
        <v>1</v>
      </c>
      <c r="E21" s="6">
        <f>PRODUCT(C21:D21:B21)</f>
        <v>18.75</v>
      </c>
      <c r="F21" s="7">
        <v>0.5</v>
      </c>
      <c r="H21" s="23"/>
    </row>
    <row r="22" spans="1:8" ht="18" customHeight="1" x14ac:dyDescent="0.25">
      <c r="A22" s="24"/>
      <c r="B22" s="4"/>
      <c r="C22" s="4"/>
      <c r="D22" s="4"/>
      <c r="E22" s="8"/>
      <c r="F22" s="9">
        <f>PRODUCT(F20,50)+PRODUCT(F21,50)</f>
        <v>50</v>
      </c>
      <c r="G22" s="1" t="s">
        <v>10</v>
      </c>
      <c r="H22" s="23"/>
    </row>
    <row r="23" spans="1:8" x14ac:dyDescent="0.25">
      <c r="A23" s="25"/>
      <c r="E23" s="1" t="s">
        <v>4</v>
      </c>
      <c r="F23" s="43">
        <f>SUM(E19:E21,F22)</f>
        <v>172.63</v>
      </c>
      <c r="H23" s="23"/>
    </row>
    <row r="24" spans="1:8" ht="15.75" thickBot="1" x14ac:dyDescent="0.3">
      <c r="A24" s="26"/>
      <c r="B24" s="27"/>
      <c r="C24" s="27"/>
      <c r="D24" s="27"/>
      <c r="E24" s="27"/>
      <c r="F24" s="27"/>
      <c r="G24" s="27"/>
      <c r="H24" s="28"/>
    </row>
    <row r="25" spans="1:8" s="11" customFormat="1" x14ac:dyDescent="0.25">
      <c r="A25" s="17"/>
      <c r="B25" s="29"/>
      <c r="C25" s="29"/>
      <c r="D25" s="29"/>
      <c r="E25" s="29"/>
      <c r="F25" s="29"/>
      <c r="G25" s="29"/>
      <c r="H25" s="30"/>
    </row>
    <row r="26" spans="1:8" x14ac:dyDescent="0.25">
      <c r="A26" s="20" t="s">
        <v>12</v>
      </c>
      <c r="B26" s="11"/>
      <c r="C26" s="11"/>
      <c r="D26" s="11"/>
      <c r="E26" s="11"/>
      <c r="F26" s="11"/>
      <c r="G26" s="11"/>
      <c r="H26" s="23"/>
    </row>
    <row r="27" spans="1:8" x14ac:dyDescent="0.25">
      <c r="A27" s="20" t="s">
        <v>11</v>
      </c>
      <c r="B27" s="11"/>
      <c r="C27" s="11"/>
      <c r="D27" s="11"/>
      <c r="E27" s="11"/>
      <c r="F27" s="11"/>
      <c r="G27" s="11"/>
      <c r="H27" s="23"/>
    </row>
    <row r="28" spans="1:8" x14ac:dyDescent="0.25">
      <c r="A28" s="20" t="s">
        <v>13</v>
      </c>
      <c r="B28" s="11"/>
      <c r="C28" s="11"/>
      <c r="D28" s="11"/>
      <c r="E28" s="11"/>
      <c r="F28" s="11"/>
      <c r="G28" s="11"/>
      <c r="H28" s="23"/>
    </row>
    <row r="29" spans="1:8" s="49" customFormat="1" ht="18.75" x14ac:dyDescent="0.3">
      <c r="A29" s="45" t="s">
        <v>14</v>
      </c>
      <c r="B29" s="46"/>
      <c r="C29" s="46"/>
      <c r="D29" s="46"/>
      <c r="E29" s="46"/>
      <c r="F29" s="46"/>
      <c r="G29" s="46"/>
      <c r="H29" s="48"/>
    </row>
    <row r="30" spans="1:8" ht="30" x14ac:dyDescent="0.25">
      <c r="A30" s="22"/>
      <c r="B30" s="2" t="s">
        <v>2</v>
      </c>
      <c r="C30" s="2" t="s">
        <v>3</v>
      </c>
      <c r="D30" s="2" t="s">
        <v>5</v>
      </c>
      <c r="E30" s="2" t="s">
        <v>4</v>
      </c>
      <c r="F30" s="2" t="s">
        <v>9</v>
      </c>
      <c r="H30" s="23"/>
    </row>
    <row r="31" spans="1:8" x14ac:dyDescent="0.25">
      <c r="A31" s="24" t="s">
        <v>6</v>
      </c>
      <c r="B31" s="3" t="s">
        <v>0</v>
      </c>
      <c r="C31" s="51">
        <v>29.63</v>
      </c>
      <c r="D31" s="5">
        <v>1</v>
      </c>
      <c r="E31" s="6">
        <f>PRODUCT(C31:D31:B31)</f>
        <v>29.63</v>
      </c>
      <c r="F31" s="7"/>
      <c r="H31" s="23"/>
    </row>
    <row r="32" spans="1:8" x14ac:dyDescent="0.25">
      <c r="A32" s="24" t="s">
        <v>1</v>
      </c>
      <c r="B32" s="4">
        <f>H61</f>
        <v>3.5</v>
      </c>
      <c r="C32" s="4">
        <v>49.5</v>
      </c>
      <c r="D32" s="4">
        <v>1.5</v>
      </c>
      <c r="E32" s="6">
        <f>PRODUCT(C32:D32:B32)</f>
        <v>259.875</v>
      </c>
      <c r="F32" s="7">
        <v>0.5</v>
      </c>
      <c r="H32" s="23"/>
    </row>
    <row r="33" spans="1:8" x14ac:dyDescent="0.25">
      <c r="A33" s="24" t="s">
        <v>42</v>
      </c>
      <c r="B33" s="4">
        <v>0.75</v>
      </c>
      <c r="C33" s="4">
        <v>25</v>
      </c>
      <c r="D33" s="4">
        <v>1</v>
      </c>
      <c r="E33" s="6">
        <f>PRODUCT(C33:D33:B33)</f>
        <v>18.75</v>
      </c>
      <c r="F33" s="7">
        <v>0.5</v>
      </c>
      <c r="H33" s="23"/>
    </row>
    <row r="34" spans="1:8" ht="30" x14ac:dyDescent="0.25">
      <c r="A34" s="24"/>
      <c r="B34" s="4"/>
      <c r="C34" s="4"/>
      <c r="D34" s="4"/>
      <c r="E34" s="8"/>
      <c r="F34" s="9">
        <f>PRODUCT(F32,50)+PRODUCT(F33,50)</f>
        <v>50</v>
      </c>
      <c r="G34" s="1" t="s">
        <v>10</v>
      </c>
      <c r="H34" s="23"/>
    </row>
    <row r="35" spans="1:8" x14ac:dyDescent="0.25">
      <c r="A35" s="25"/>
      <c r="E35" s="1" t="s">
        <v>4</v>
      </c>
      <c r="F35" s="43">
        <f>SUM(E31:E33,F34)</f>
        <v>358.255</v>
      </c>
      <c r="H35" s="23"/>
    </row>
    <row r="36" spans="1:8" x14ac:dyDescent="0.25">
      <c r="A36" s="25"/>
      <c r="H36" s="23"/>
    </row>
    <row r="37" spans="1:8" ht="15.75" thickBot="1" x14ac:dyDescent="0.3">
      <c r="A37" s="26"/>
      <c r="B37" s="27"/>
      <c r="C37" s="27"/>
      <c r="D37" s="27"/>
      <c r="E37" s="27"/>
      <c r="F37" s="27"/>
      <c r="G37" s="27"/>
      <c r="H37" s="28"/>
    </row>
    <row r="38" spans="1:8" s="11" customFormat="1" x14ac:dyDescent="0.25">
      <c r="A38" s="17"/>
      <c r="B38" s="29"/>
      <c r="C38" s="29"/>
      <c r="D38" s="29"/>
      <c r="E38" s="29"/>
      <c r="F38" s="29"/>
      <c r="G38" s="29"/>
      <c r="H38" s="30"/>
    </row>
    <row r="39" spans="1:8" x14ac:dyDescent="0.25">
      <c r="A39" s="20" t="s">
        <v>12</v>
      </c>
      <c r="B39" s="11"/>
      <c r="C39" s="11"/>
      <c r="D39" s="11"/>
      <c r="E39" s="11"/>
      <c r="F39" s="11"/>
      <c r="G39" s="11"/>
      <c r="H39" s="23"/>
    </row>
    <row r="40" spans="1:8" x14ac:dyDescent="0.25">
      <c r="A40" s="20" t="s">
        <v>11</v>
      </c>
      <c r="B40" s="11"/>
      <c r="C40" s="11"/>
      <c r="D40" s="11"/>
      <c r="E40" s="11"/>
      <c r="F40" s="11"/>
      <c r="G40" s="11"/>
      <c r="H40" s="23"/>
    </row>
    <row r="41" spans="1:8" x14ac:dyDescent="0.25">
      <c r="A41" s="20" t="s">
        <v>15</v>
      </c>
      <c r="B41" s="11"/>
      <c r="C41" s="11"/>
      <c r="D41" s="11"/>
      <c r="E41" s="11"/>
      <c r="F41" s="11"/>
      <c r="G41" s="11"/>
      <c r="H41" s="23"/>
    </row>
    <row r="42" spans="1:8" s="49" customFormat="1" ht="18.75" x14ac:dyDescent="0.3">
      <c r="A42" s="45" t="s">
        <v>40</v>
      </c>
      <c r="B42" s="46"/>
      <c r="C42" s="46"/>
      <c r="D42" s="46"/>
      <c r="E42" s="46"/>
      <c r="F42" s="46"/>
      <c r="G42" s="46"/>
      <c r="H42" s="48"/>
    </row>
    <row r="43" spans="1:8" ht="30" x14ac:dyDescent="0.25">
      <c r="A43" s="22"/>
      <c r="B43" s="2" t="s">
        <v>2</v>
      </c>
      <c r="C43" s="2" t="s">
        <v>3</v>
      </c>
      <c r="D43" s="2" t="s">
        <v>5</v>
      </c>
      <c r="E43" s="2" t="s">
        <v>4</v>
      </c>
      <c r="F43" s="2" t="s">
        <v>9</v>
      </c>
      <c r="H43" s="23"/>
    </row>
    <row r="44" spans="1:8" x14ac:dyDescent="0.25">
      <c r="A44" s="24" t="s">
        <v>6</v>
      </c>
      <c r="B44" s="3" t="s">
        <v>0</v>
      </c>
      <c r="C44" s="51">
        <v>29.63</v>
      </c>
      <c r="D44" s="5">
        <v>1</v>
      </c>
      <c r="E44" s="6">
        <f>PRODUCT(C44:D44:B44)</f>
        <v>29.63</v>
      </c>
      <c r="F44" s="7"/>
      <c r="H44" s="23"/>
    </row>
    <row r="45" spans="1:8" x14ac:dyDescent="0.25">
      <c r="A45" s="24" t="s">
        <v>1</v>
      </c>
      <c r="B45" s="4">
        <f>H62</f>
        <v>6.5</v>
      </c>
      <c r="C45" s="4">
        <v>49.5</v>
      </c>
      <c r="D45" s="4">
        <v>1.5</v>
      </c>
      <c r="E45" s="6">
        <f>PRODUCT(C45:D45:B45)</f>
        <v>482.625</v>
      </c>
      <c r="F45" s="7">
        <v>0.5</v>
      </c>
      <c r="H45" s="23"/>
    </row>
    <row r="46" spans="1:8" x14ac:dyDescent="0.25">
      <c r="A46" s="24" t="s">
        <v>42</v>
      </c>
      <c r="B46" s="4">
        <v>0.75</v>
      </c>
      <c r="C46" s="4">
        <v>25</v>
      </c>
      <c r="D46" s="4">
        <v>1</v>
      </c>
      <c r="E46" s="6">
        <f>PRODUCT(C46:D46:B46)</f>
        <v>18.75</v>
      </c>
      <c r="F46" s="7">
        <v>0.5</v>
      </c>
      <c r="H46" s="23"/>
    </row>
    <row r="47" spans="1:8" ht="30" x14ac:dyDescent="0.25">
      <c r="A47" s="24"/>
      <c r="B47" s="4"/>
      <c r="C47" s="4"/>
      <c r="D47" s="4"/>
      <c r="E47" s="8"/>
      <c r="F47" s="9">
        <f>PRODUCT(F45,50)+PRODUCT(F46,50)</f>
        <v>50</v>
      </c>
      <c r="G47" s="1" t="s">
        <v>10</v>
      </c>
      <c r="H47" s="23"/>
    </row>
    <row r="48" spans="1:8" x14ac:dyDescent="0.25">
      <c r="A48" s="25"/>
      <c r="E48" s="1" t="s">
        <v>4</v>
      </c>
      <c r="F48" s="43">
        <f>SUM(E44:E46,F47)</f>
        <v>581.005</v>
      </c>
      <c r="H48" s="23"/>
    </row>
    <row r="49" spans="1:8" ht="15.75" thickBot="1" x14ac:dyDescent="0.3">
      <c r="A49" s="26"/>
      <c r="B49" s="27"/>
      <c r="C49" s="27"/>
      <c r="D49" s="27"/>
      <c r="E49" s="27"/>
      <c r="F49" s="27"/>
      <c r="G49" s="27"/>
      <c r="H49" s="28"/>
    </row>
    <row r="51" spans="1:8" x14ac:dyDescent="0.25">
      <c r="A51" s="50" t="s">
        <v>16</v>
      </c>
    </row>
    <row r="52" spans="1:8" s="10" customFormat="1" x14ac:dyDescent="0.25">
      <c r="A52" s="10" t="s">
        <v>17</v>
      </c>
    </row>
    <row r="53" spans="1:8" s="10" customFormat="1" x14ac:dyDescent="0.25">
      <c r="A53" s="10" t="s">
        <v>18</v>
      </c>
    </row>
    <row r="56" spans="1:8" ht="15.75" thickBot="1" x14ac:dyDescent="0.3"/>
    <row r="57" spans="1:8" ht="21.75" thickBot="1" x14ac:dyDescent="0.4">
      <c r="A57" s="31" t="s">
        <v>19</v>
      </c>
      <c r="B57" s="32"/>
      <c r="C57" s="33"/>
      <c r="D57" s="34"/>
      <c r="E57" s="35"/>
      <c r="F57" s="35"/>
      <c r="G57" s="35"/>
      <c r="H57" s="35"/>
    </row>
    <row r="58" spans="1:8" x14ac:dyDescent="0.25">
      <c r="A58" s="36"/>
      <c r="B58" s="36"/>
      <c r="C58" s="35"/>
      <c r="D58" s="35"/>
      <c r="E58" s="35"/>
      <c r="F58" s="35"/>
      <c r="G58" s="35"/>
      <c r="H58" s="35"/>
    </row>
    <row r="59" spans="1:8" ht="60.75" x14ac:dyDescent="0.3">
      <c r="A59" s="37" t="s">
        <v>20</v>
      </c>
      <c r="B59" s="38" t="s">
        <v>21</v>
      </c>
      <c r="C59" s="38" t="s">
        <v>22</v>
      </c>
      <c r="D59" s="38" t="s">
        <v>23</v>
      </c>
      <c r="E59" s="36" t="s">
        <v>24</v>
      </c>
      <c r="F59" s="36" t="s">
        <v>25</v>
      </c>
      <c r="G59" s="36" t="s">
        <v>35</v>
      </c>
      <c r="H59" s="36" t="s">
        <v>34</v>
      </c>
    </row>
    <row r="60" spans="1:8" ht="45" x14ac:dyDescent="0.25">
      <c r="A60" s="38" t="s">
        <v>26</v>
      </c>
      <c r="B60" s="39">
        <v>82</v>
      </c>
      <c r="C60" s="40">
        <v>121.95</v>
      </c>
      <c r="D60" s="41" t="s">
        <v>27</v>
      </c>
      <c r="E60" s="35">
        <f>PRODUCT(C10,C11)</f>
        <v>2500</v>
      </c>
      <c r="F60" s="35">
        <f>E60/C60</f>
        <v>20.50020500205002</v>
      </c>
      <c r="G60" s="42">
        <f>F60/60</f>
        <v>0.34167008336750032</v>
      </c>
      <c r="H60" s="35">
        <f>CEILING(G60,0.25)</f>
        <v>0.5</v>
      </c>
    </row>
    <row r="61" spans="1:8" ht="45" x14ac:dyDescent="0.25">
      <c r="A61" s="38" t="s">
        <v>28</v>
      </c>
      <c r="B61" s="39">
        <v>822</v>
      </c>
      <c r="C61" s="40">
        <v>12.164999999999999</v>
      </c>
      <c r="D61" s="41" t="s">
        <v>29</v>
      </c>
      <c r="E61" s="35">
        <f>PRODUCT(C10,C11)</f>
        <v>2500</v>
      </c>
      <c r="F61" s="35">
        <f t="shared" ref="F61:F62" si="0">E61/C61</f>
        <v>205.50760378133992</v>
      </c>
      <c r="G61" s="42">
        <f t="shared" ref="G61:G62" si="1">F61/60</f>
        <v>3.4251267296889987</v>
      </c>
      <c r="H61" s="35">
        <f t="shared" ref="H61:H62" si="2">CEILING(G61,0.25)</f>
        <v>3.5</v>
      </c>
    </row>
    <row r="62" spans="1:8" ht="45" x14ac:dyDescent="0.25">
      <c r="A62" s="38" t="s">
        <v>30</v>
      </c>
      <c r="B62" s="39">
        <v>1545</v>
      </c>
      <c r="C62" s="40">
        <v>6.4720000000000004</v>
      </c>
      <c r="D62" s="41" t="s">
        <v>31</v>
      </c>
      <c r="E62" s="35">
        <f>PRODUCT(C10,C11)</f>
        <v>2500</v>
      </c>
      <c r="F62" s="35">
        <f t="shared" si="0"/>
        <v>386.27935723114956</v>
      </c>
      <c r="G62" s="42">
        <f t="shared" si="1"/>
        <v>6.4379892871858262</v>
      </c>
      <c r="H62" s="35">
        <f t="shared" si="2"/>
        <v>6.5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opLeftCell="A19" workbookViewId="0">
      <selection activeCell="I44" sqref="I44"/>
    </sheetView>
  </sheetViews>
  <sheetFormatPr defaultRowHeight="15" x14ac:dyDescent="0.25"/>
  <cols>
    <col min="1" max="1" width="28.5703125" style="1" customWidth="1"/>
    <col min="2" max="2" width="9.140625" style="1"/>
    <col min="3" max="3" width="16" style="1" customWidth="1"/>
    <col min="4" max="4" width="9.85546875" style="1" customWidth="1"/>
    <col min="5" max="5" width="9.140625" style="1"/>
    <col min="6" max="6" width="19" style="1" customWidth="1"/>
    <col min="7" max="7" width="9.140625" style="1"/>
    <col min="8" max="8" width="11.5703125" style="1" bestFit="1" customWidth="1"/>
    <col min="9" max="16384" width="9.140625" style="1"/>
  </cols>
  <sheetData>
    <row r="1" spans="1:8" s="14" customFormat="1" ht="23.25" x14ac:dyDescent="0.35">
      <c r="A1" s="13" t="s">
        <v>36</v>
      </c>
    </row>
    <row r="2" spans="1:8" s="14" customFormat="1" ht="23.25" x14ac:dyDescent="0.35">
      <c r="A2" s="13" t="s">
        <v>44</v>
      </c>
    </row>
    <row r="3" spans="1:8" s="14" customFormat="1" ht="23.25" x14ac:dyDescent="0.35">
      <c r="A3" s="13" t="s">
        <v>37</v>
      </c>
    </row>
    <row r="4" spans="1:8" s="44" customFormat="1" ht="15.75" x14ac:dyDescent="0.25">
      <c r="A4" s="44" t="s">
        <v>38</v>
      </c>
    </row>
    <row r="5" spans="1:8" s="44" customFormat="1" ht="15.75" x14ac:dyDescent="0.25">
      <c r="A5" s="44" t="s">
        <v>39</v>
      </c>
    </row>
    <row r="6" spans="1:8" s="44" customFormat="1" ht="15.75" x14ac:dyDescent="0.25">
      <c r="A6" s="44" t="s">
        <v>43</v>
      </c>
    </row>
    <row r="7" spans="1:8" s="44" customFormat="1" ht="15.75" x14ac:dyDescent="0.25">
      <c r="A7" s="44" t="s">
        <v>41</v>
      </c>
    </row>
    <row r="8" spans="1:8" customFormat="1" x14ac:dyDescent="0.25">
      <c r="A8" s="12"/>
    </row>
    <row r="9" spans="1:8" customFormat="1" x14ac:dyDescent="0.25">
      <c r="A9" s="12" t="s">
        <v>45</v>
      </c>
      <c r="B9" s="16" t="s">
        <v>32</v>
      </c>
      <c r="C9" s="15">
        <v>50</v>
      </c>
    </row>
    <row r="10" spans="1:8" customFormat="1" x14ac:dyDescent="0.25">
      <c r="A10" s="12" t="s">
        <v>46</v>
      </c>
      <c r="B10" s="16" t="s">
        <v>33</v>
      </c>
      <c r="C10" s="15">
        <v>50</v>
      </c>
    </row>
    <row r="11" spans="1:8" customFormat="1" ht="15.75" thickBot="1" x14ac:dyDescent="0.3">
      <c r="A11" s="12"/>
    </row>
    <row r="12" spans="1:8" customFormat="1" x14ac:dyDescent="0.25">
      <c r="A12" s="17"/>
      <c r="B12" s="18"/>
      <c r="C12" s="18"/>
      <c r="D12" s="18"/>
      <c r="E12" s="18"/>
      <c r="F12" s="18"/>
      <c r="G12" s="18"/>
      <c r="H12" s="19"/>
    </row>
    <row r="13" spans="1:8" s="11" customFormat="1" ht="18.75" customHeight="1" x14ac:dyDescent="0.25">
      <c r="A13" s="20" t="s">
        <v>12</v>
      </c>
      <c r="H13" s="21"/>
    </row>
    <row r="14" spans="1:8" s="11" customFormat="1" ht="18.75" customHeight="1" x14ac:dyDescent="0.25">
      <c r="A14" s="20" t="s">
        <v>11</v>
      </c>
      <c r="H14" s="21"/>
    </row>
    <row r="15" spans="1:8" s="11" customFormat="1" x14ac:dyDescent="0.25">
      <c r="A15" s="20" t="s">
        <v>8</v>
      </c>
      <c r="H15" s="21"/>
    </row>
    <row r="16" spans="1:8" s="46" customFormat="1" ht="18.75" x14ac:dyDescent="0.3">
      <c r="A16" s="45" t="s">
        <v>7</v>
      </c>
      <c r="H16" s="47"/>
    </row>
    <row r="17" spans="1:8" ht="30" x14ac:dyDescent="0.25">
      <c r="A17" s="22"/>
      <c r="B17" s="2" t="s">
        <v>2</v>
      </c>
      <c r="C17" s="2" t="s">
        <v>3</v>
      </c>
      <c r="D17" s="2" t="s">
        <v>5</v>
      </c>
      <c r="E17" s="2" t="s">
        <v>4</v>
      </c>
      <c r="F17" s="2" t="s">
        <v>9</v>
      </c>
      <c r="H17" s="23"/>
    </row>
    <row r="18" spans="1:8" x14ac:dyDescent="0.25">
      <c r="A18" s="24" t="s">
        <v>6</v>
      </c>
      <c r="B18" s="3" t="s">
        <v>0</v>
      </c>
      <c r="C18" s="5">
        <v>26.11</v>
      </c>
      <c r="D18" s="5">
        <v>1</v>
      </c>
      <c r="E18" s="6">
        <f>PRODUCT(C18:D18:B18)</f>
        <v>26.11</v>
      </c>
      <c r="F18" s="7"/>
      <c r="H18" s="23"/>
    </row>
    <row r="19" spans="1:8" x14ac:dyDescent="0.25">
      <c r="A19" s="24" t="s">
        <v>1</v>
      </c>
      <c r="B19" s="4">
        <f>H59</f>
        <v>0.5</v>
      </c>
      <c r="C19" s="4">
        <v>48</v>
      </c>
      <c r="D19" s="4">
        <v>2</v>
      </c>
      <c r="E19" s="6">
        <f>PRODUCT(C19:D19:B19)</f>
        <v>48</v>
      </c>
      <c r="F19" s="7">
        <v>0.5</v>
      </c>
      <c r="H19" s="23"/>
    </row>
    <row r="20" spans="1:8" x14ac:dyDescent="0.25">
      <c r="A20" s="24" t="s">
        <v>42</v>
      </c>
      <c r="B20" s="4">
        <v>0.75</v>
      </c>
      <c r="C20" s="4">
        <v>24</v>
      </c>
      <c r="D20" s="4">
        <v>1</v>
      </c>
      <c r="E20" s="6">
        <f>PRODUCT(C20:D20:B20)</f>
        <v>18</v>
      </c>
      <c r="F20" s="7">
        <v>0.5</v>
      </c>
      <c r="H20" s="23"/>
    </row>
    <row r="21" spans="1:8" ht="18" customHeight="1" x14ac:dyDescent="0.25">
      <c r="A21" s="24"/>
      <c r="B21" s="4"/>
      <c r="C21" s="4"/>
      <c r="D21" s="4"/>
      <c r="E21" s="8"/>
      <c r="F21" s="9">
        <f>PRODUCT(F19,50)+PRODUCT(F20,50)</f>
        <v>50</v>
      </c>
      <c r="G21" s="1" t="s">
        <v>10</v>
      </c>
      <c r="H21" s="23"/>
    </row>
    <row r="22" spans="1:8" x14ac:dyDescent="0.25">
      <c r="A22" s="25"/>
      <c r="E22" s="1" t="s">
        <v>4</v>
      </c>
      <c r="F22" s="43">
        <f>SUM(E18:E20,F21)</f>
        <v>142.11000000000001</v>
      </c>
      <c r="H22" s="23"/>
    </row>
    <row r="23" spans="1:8" ht="15.75" thickBot="1" x14ac:dyDescent="0.3">
      <c r="A23" s="26"/>
      <c r="B23" s="27"/>
      <c r="C23" s="27"/>
      <c r="D23" s="27"/>
      <c r="E23" s="27"/>
      <c r="F23" s="27"/>
      <c r="G23" s="27"/>
      <c r="H23" s="28"/>
    </row>
    <row r="24" spans="1:8" s="11" customFormat="1" x14ac:dyDescent="0.25">
      <c r="A24" s="17"/>
      <c r="B24" s="29"/>
      <c r="C24" s="29"/>
      <c r="D24" s="29"/>
      <c r="E24" s="29"/>
      <c r="F24" s="29"/>
      <c r="G24" s="29"/>
      <c r="H24" s="30"/>
    </row>
    <row r="25" spans="1:8" x14ac:dyDescent="0.25">
      <c r="A25" s="20" t="s">
        <v>12</v>
      </c>
      <c r="B25" s="11"/>
      <c r="C25" s="11"/>
      <c r="D25" s="11"/>
      <c r="E25" s="11"/>
      <c r="F25" s="11"/>
      <c r="G25" s="11"/>
      <c r="H25" s="23"/>
    </row>
    <row r="26" spans="1:8" x14ac:dyDescent="0.25">
      <c r="A26" s="20" t="s">
        <v>11</v>
      </c>
      <c r="B26" s="11"/>
      <c r="C26" s="11"/>
      <c r="D26" s="11"/>
      <c r="E26" s="11"/>
      <c r="F26" s="11"/>
      <c r="G26" s="11"/>
      <c r="H26" s="23"/>
    </row>
    <row r="27" spans="1:8" x14ac:dyDescent="0.25">
      <c r="A27" s="20" t="s">
        <v>13</v>
      </c>
      <c r="B27" s="11"/>
      <c r="C27" s="11"/>
      <c r="D27" s="11"/>
      <c r="E27" s="11"/>
      <c r="F27" s="11"/>
      <c r="G27" s="11"/>
      <c r="H27" s="23"/>
    </row>
    <row r="28" spans="1:8" s="49" customFormat="1" ht="18.75" x14ac:dyDescent="0.3">
      <c r="A28" s="45" t="s">
        <v>14</v>
      </c>
      <c r="B28" s="46"/>
      <c r="C28" s="46"/>
      <c r="D28" s="46"/>
      <c r="E28" s="46"/>
      <c r="F28" s="46"/>
      <c r="G28" s="46"/>
      <c r="H28" s="48"/>
    </row>
    <row r="29" spans="1:8" ht="30" x14ac:dyDescent="0.25">
      <c r="A29" s="22"/>
      <c r="B29" s="2" t="s">
        <v>2</v>
      </c>
      <c r="C29" s="2" t="s">
        <v>3</v>
      </c>
      <c r="D29" s="2" t="s">
        <v>5</v>
      </c>
      <c r="E29" s="2" t="s">
        <v>4</v>
      </c>
      <c r="F29" s="2" t="s">
        <v>9</v>
      </c>
      <c r="H29" s="23"/>
    </row>
    <row r="30" spans="1:8" x14ac:dyDescent="0.25">
      <c r="A30" s="24" t="s">
        <v>6</v>
      </c>
      <c r="B30" s="3" t="s">
        <v>0</v>
      </c>
      <c r="C30" s="5">
        <v>26.11</v>
      </c>
      <c r="D30" s="5">
        <v>1</v>
      </c>
      <c r="E30" s="6">
        <f>PRODUCT(C30:D30:B30)</f>
        <v>26.11</v>
      </c>
      <c r="F30" s="7"/>
      <c r="H30" s="23"/>
    </row>
    <row r="31" spans="1:8" x14ac:dyDescent="0.25">
      <c r="A31" s="24" t="s">
        <v>1</v>
      </c>
      <c r="B31" s="4">
        <f>H60</f>
        <v>3.5</v>
      </c>
      <c r="C31" s="4">
        <v>48</v>
      </c>
      <c r="D31" s="4">
        <v>2</v>
      </c>
      <c r="E31" s="6">
        <f>PRODUCT(C31:D31:B31)</f>
        <v>336</v>
      </c>
      <c r="F31" s="7">
        <v>0.5</v>
      </c>
      <c r="H31" s="23"/>
    </row>
    <row r="32" spans="1:8" x14ac:dyDescent="0.25">
      <c r="A32" s="24" t="s">
        <v>42</v>
      </c>
      <c r="B32" s="4">
        <v>0.75</v>
      </c>
      <c r="C32" s="4">
        <v>24</v>
      </c>
      <c r="D32" s="4">
        <v>1</v>
      </c>
      <c r="E32" s="6">
        <f>PRODUCT(C32:D32:B32)</f>
        <v>18</v>
      </c>
      <c r="F32" s="7">
        <v>0.5</v>
      </c>
      <c r="H32" s="23"/>
    </row>
    <row r="33" spans="1:8" ht="30" x14ac:dyDescent="0.25">
      <c r="A33" s="24"/>
      <c r="B33" s="4"/>
      <c r="C33" s="4"/>
      <c r="D33" s="4"/>
      <c r="E33" s="8"/>
      <c r="F33" s="9">
        <f>PRODUCT(F31,50)+PRODUCT(F32,50)</f>
        <v>50</v>
      </c>
      <c r="G33" s="1" t="s">
        <v>10</v>
      </c>
      <c r="H33" s="23"/>
    </row>
    <row r="34" spans="1:8" x14ac:dyDescent="0.25">
      <c r="A34" s="25"/>
      <c r="E34" s="1" t="s">
        <v>4</v>
      </c>
      <c r="F34" s="43">
        <f>SUM(E30:E32,F33)</f>
        <v>430.11</v>
      </c>
      <c r="H34" s="23"/>
    </row>
    <row r="35" spans="1:8" x14ac:dyDescent="0.25">
      <c r="A35" s="25"/>
      <c r="H35" s="23"/>
    </row>
    <row r="36" spans="1:8" ht="15.75" thickBot="1" x14ac:dyDescent="0.3">
      <c r="A36" s="26"/>
      <c r="B36" s="27"/>
      <c r="C36" s="27"/>
      <c r="D36" s="27"/>
      <c r="E36" s="27"/>
      <c r="F36" s="27"/>
      <c r="G36" s="27"/>
      <c r="H36" s="28"/>
    </row>
    <row r="37" spans="1:8" s="11" customFormat="1" x14ac:dyDescent="0.25">
      <c r="A37" s="17"/>
      <c r="B37" s="29"/>
      <c r="C37" s="29"/>
      <c r="D37" s="29"/>
      <c r="E37" s="29"/>
      <c r="F37" s="29"/>
      <c r="G37" s="29"/>
      <c r="H37" s="30"/>
    </row>
    <row r="38" spans="1:8" x14ac:dyDescent="0.25">
      <c r="A38" s="20" t="s">
        <v>12</v>
      </c>
      <c r="B38" s="11"/>
      <c r="C38" s="11"/>
      <c r="D38" s="11"/>
      <c r="E38" s="11"/>
      <c r="F38" s="11"/>
      <c r="G38" s="11"/>
      <c r="H38" s="23"/>
    </row>
    <row r="39" spans="1:8" x14ac:dyDescent="0.25">
      <c r="A39" s="20" t="s">
        <v>11</v>
      </c>
      <c r="B39" s="11"/>
      <c r="C39" s="11"/>
      <c r="D39" s="11"/>
      <c r="E39" s="11"/>
      <c r="F39" s="11"/>
      <c r="G39" s="11"/>
      <c r="H39" s="23"/>
    </row>
    <row r="40" spans="1:8" x14ac:dyDescent="0.25">
      <c r="A40" s="20" t="s">
        <v>15</v>
      </c>
      <c r="B40" s="11"/>
      <c r="C40" s="11"/>
      <c r="D40" s="11"/>
      <c r="E40" s="11"/>
      <c r="F40" s="11"/>
      <c r="G40" s="11"/>
      <c r="H40" s="23"/>
    </row>
    <row r="41" spans="1:8" s="49" customFormat="1" ht="18.75" x14ac:dyDescent="0.3">
      <c r="A41" s="45" t="s">
        <v>40</v>
      </c>
      <c r="B41" s="46"/>
      <c r="C41" s="46"/>
      <c r="D41" s="46"/>
      <c r="E41" s="46"/>
      <c r="F41" s="46"/>
      <c r="G41" s="46"/>
      <c r="H41" s="48"/>
    </row>
    <row r="42" spans="1:8" ht="30" x14ac:dyDescent="0.25">
      <c r="A42" s="22"/>
      <c r="B42" s="2" t="s">
        <v>2</v>
      </c>
      <c r="C42" s="2" t="s">
        <v>3</v>
      </c>
      <c r="D42" s="2" t="s">
        <v>5</v>
      </c>
      <c r="E42" s="2" t="s">
        <v>4</v>
      </c>
      <c r="F42" s="2" t="s">
        <v>9</v>
      </c>
      <c r="H42" s="23"/>
    </row>
    <row r="43" spans="1:8" x14ac:dyDescent="0.25">
      <c r="A43" s="24" t="s">
        <v>6</v>
      </c>
      <c r="B43" s="3" t="s">
        <v>0</v>
      </c>
      <c r="C43" s="5">
        <v>26.11</v>
      </c>
      <c r="D43" s="5">
        <v>1</v>
      </c>
      <c r="E43" s="6">
        <f>PRODUCT(C43:D43:B43)</f>
        <v>26.11</v>
      </c>
      <c r="F43" s="7"/>
      <c r="H43" s="23"/>
    </row>
    <row r="44" spans="1:8" x14ac:dyDescent="0.25">
      <c r="A44" s="24" t="s">
        <v>1</v>
      </c>
      <c r="B44" s="4">
        <f>H61</f>
        <v>6.5</v>
      </c>
      <c r="C44" s="4">
        <v>48</v>
      </c>
      <c r="D44" s="4">
        <v>2</v>
      </c>
      <c r="E44" s="6">
        <f>PRODUCT(C44:D44:B44)</f>
        <v>624</v>
      </c>
      <c r="F44" s="7">
        <v>0.5</v>
      </c>
      <c r="H44" s="23"/>
    </row>
    <row r="45" spans="1:8" x14ac:dyDescent="0.25">
      <c r="A45" s="24" t="s">
        <v>42</v>
      </c>
      <c r="B45" s="4">
        <v>0.75</v>
      </c>
      <c r="C45" s="4">
        <v>24</v>
      </c>
      <c r="D45" s="4">
        <v>1</v>
      </c>
      <c r="E45" s="6">
        <f>PRODUCT(C45:D45:B45)</f>
        <v>18</v>
      </c>
      <c r="F45" s="7">
        <v>0.5</v>
      </c>
      <c r="H45" s="23"/>
    </row>
    <row r="46" spans="1:8" ht="30" x14ac:dyDescent="0.25">
      <c r="A46" s="24"/>
      <c r="B46" s="4"/>
      <c r="C46" s="4"/>
      <c r="D46" s="4"/>
      <c r="E46" s="8"/>
      <c r="F46" s="9">
        <f>PRODUCT(F44,50)+PRODUCT(F45,50)</f>
        <v>50</v>
      </c>
      <c r="G46" s="1" t="s">
        <v>10</v>
      </c>
      <c r="H46" s="23"/>
    </row>
    <row r="47" spans="1:8" x14ac:dyDescent="0.25">
      <c r="A47" s="25"/>
      <c r="E47" s="1" t="s">
        <v>4</v>
      </c>
      <c r="F47" s="43">
        <f>SUM(E43:E45,F46)</f>
        <v>718.11</v>
      </c>
      <c r="H47" s="23"/>
    </row>
    <row r="48" spans="1:8" ht="15.75" thickBot="1" x14ac:dyDescent="0.3">
      <c r="A48" s="26"/>
      <c r="B48" s="27"/>
      <c r="C48" s="27"/>
      <c r="D48" s="27"/>
      <c r="E48" s="27"/>
      <c r="F48" s="27"/>
      <c r="G48" s="27"/>
      <c r="H48" s="28"/>
    </row>
    <row r="50" spans="1:8" x14ac:dyDescent="0.25">
      <c r="A50" s="50" t="s">
        <v>16</v>
      </c>
    </row>
    <row r="51" spans="1:8" s="10" customFormat="1" x14ac:dyDescent="0.25">
      <c r="A51" s="10" t="s">
        <v>17</v>
      </c>
    </row>
    <row r="52" spans="1:8" s="10" customFormat="1" x14ac:dyDescent="0.25">
      <c r="A52" s="10" t="s">
        <v>18</v>
      </c>
    </row>
    <row r="55" spans="1:8" ht="15.75" thickBot="1" x14ac:dyDescent="0.3"/>
    <row r="56" spans="1:8" ht="21.75" thickBot="1" x14ac:dyDescent="0.4">
      <c r="A56" s="31" t="s">
        <v>19</v>
      </c>
      <c r="B56" s="32"/>
      <c r="C56" s="33"/>
      <c r="D56" s="34"/>
      <c r="E56" s="35"/>
      <c r="F56" s="35"/>
      <c r="G56" s="35"/>
      <c r="H56" s="35"/>
    </row>
    <row r="57" spans="1:8" x14ac:dyDescent="0.25">
      <c r="A57" s="36"/>
      <c r="B57" s="36"/>
      <c r="C57" s="35"/>
      <c r="D57" s="35"/>
      <c r="E57" s="35"/>
      <c r="F57" s="35"/>
      <c r="G57" s="35"/>
      <c r="H57" s="35"/>
    </row>
    <row r="58" spans="1:8" ht="60.75" x14ac:dyDescent="0.3">
      <c r="A58" s="37" t="s">
        <v>20</v>
      </c>
      <c r="B58" s="38" t="s">
        <v>21</v>
      </c>
      <c r="C58" s="38" t="s">
        <v>22</v>
      </c>
      <c r="D58" s="38" t="s">
        <v>23</v>
      </c>
      <c r="E58" s="36" t="s">
        <v>24</v>
      </c>
      <c r="F58" s="36" t="s">
        <v>25</v>
      </c>
      <c r="G58" s="36" t="s">
        <v>35</v>
      </c>
      <c r="H58" s="36" t="s">
        <v>34</v>
      </c>
    </row>
    <row r="59" spans="1:8" ht="45" x14ac:dyDescent="0.25">
      <c r="A59" s="38" t="s">
        <v>26</v>
      </c>
      <c r="B59" s="39">
        <v>82</v>
      </c>
      <c r="C59" s="40">
        <v>121.95</v>
      </c>
      <c r="D59" s="41" t="s">
        <v>27</v>
      </c>
      <c r="E59" s="35">
        <f>PRODUCT(C9,C10)</f>
        <v>2500</v>
      </c>
      <c r="F59" s="35">
        <f>E59/C59</f>
        <v>20.50020500205002</v>
      </c>
      <c r="G59" s="42">
        <f>F59/60</f>
        <v>0.34167008336750032</v>
      </c>
      <c r="H59" s="35">
        <f>CEILING(G59,0.25)</f>
        <v>0.5</v>
      </c>
    </row>
    <row r="60" spans="1:8" ht="45" x14ac:dyDescent="0.25">
      <c r="A60" s="38" t="s">
        <v>28</v>
      </c>
      <c r="B60" s="39">
        <v>822</v>
      </c>
      <c r="C60" s="40">
        <v>12.164999999999999</v>
      </c>
      <c r="D60" s="41" t="s">
        <v>29</v>
      </c>
      <c r="E60" s="35">
        <f>PRODUCT(C9,C10)</f>
        <v>2500</v>
      </c>
      <c r="F60" s="35">
        <f t="shared" ref="F60:F61" si="0">E60/C60</f>
        <v>205.50760378133992</v>
      </c>
      <c r="G60" s="42">
        <f t="shared" ref="G60:G61" si="1">F60/60</f>
        <v>3.4251267296889987</v>
      </c>
      <c r="H60" s="35">
        <f t="shared" ref="H60:H61" si="2">CEILING(G60,0.25)</f>
        <v>3.5</v>
      </c>
    </row>
    <row r="61" spans="1:8" ht="45" x14ac:dyDescent="0.25">
      <c r="A61" s="38" t="s">
        <v>30</v>
      </c>
      <c r="B61" s="39">
        <v>1545</v>
      </c>
      <c r="C61" s="40">
        <v>6.4720000000000004</v>
      </c>
      <c r="D61" s="41" t="s">
        <v>31</v>
      </c>
      <c r="E61" s="35">
        <f>PRODUCT(C9,C10)</f>
        <v>2500</v>
      </c>
      <c r="F61" s="35">
        <f t="shared" si="0"/>
        <v>386.27935723114956</v>
      </c>
      <c r="G61" s="42">
        <f t="shared" si="1"/>
        <v>6.4379892871858262</v>
      </c>
      <c r="H61" s="35">
        <f t="shared" si="2"/>
        <v>6.5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UF Internal </vt:lpstr>
      <vt:lpstr>External Academic-Gov</vt:lpstr>
      <vt:lpstr>External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Lewis,William</dc:creator>
  <cp:lastModifiedBy>Lewis,William</cp:lastModifiedBy>
  <dcterms:created xsi:type="dcterms:W3CDTF">2019-02-12T16:25:25Z</dcterms:created>
  <dcterms:modified xsi:type="dcterms:W3CDTF">2024-01-10T13:31:29Z</dcterms:modified>
</cp:coreProperties>
</file>